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<sst xmlns="http://schemas.openxmlformats.org/spreadsheetml/2006/main" count="162" uniqueCount="112">
  <si>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</si>
  <si>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</si>
  <si>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</si>
  <si>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</si>
  <si>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</si>
  <si>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</si>
  <si>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</si>
  <si>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</si>
  <si>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</si>
  <si>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</si>
  <si>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</si>
  <si>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</si>
  <si>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</si>
  <si>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</si>
  <si>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</si>
  <si>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</si>
  <si>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</si>
  <si>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</si>
  <si>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</si>
  <si>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</si>
  <si>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</si>
  <si>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</si>
  <si>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</si>
  <si>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</si>
  <si>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</si>
  <si>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</si>
  <si>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</si>
  <si>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</si>
  <si>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</si>
  <si>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</si>
  <si>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</si>
  <si>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</si>
  <si>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</si>
  <si>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</si>
  <si>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</si>
  <si>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</si>
  <si>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</si>
  <si>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</si>
  <si>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</si>
  <si>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</si>
  <si>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</si>
  <si>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</si>
  <si>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</si>
  <si>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</si>
  <si>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</si>
  <si>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</si>
  <si>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</si>
  <si>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</si>
  <si>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</si>
  <si>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</si>
  <si>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</si>
  <si>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</si>
  <si>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</si>
  <si>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</si>
  <si>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</si>
  <si>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</si>
  <si>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</si>
  <si>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</si>
  <si>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</si>
  <si>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</si>
  <si>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</si>
  <si>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</si>
  <si>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</si>
  <si>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</si>
  <si>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</si>
  <si>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</si>
  <si>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</si>
  <si>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</si>
  <si>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</si>
  <si>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</si>
  <si>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</si>
  <si>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</si>
  <si>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</si>
  <si>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</si>
  <si>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</si>
  <si>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</si>
  <si>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</si>
  <si>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</si>
  <si>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</si>
  <si>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</si>
  <si>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</si>
  <si>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</si>
  <si>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</si>
  <si>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</si>
  <si>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</si>
  <si>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</si>
  <si>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</si>
  <si>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</si>
  <si>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</si>
  <si>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</si>
  <si>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</si>
  <si>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</si>
  <si>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</si>
  <si>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</si>
  <si>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</si>
  <si>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</si>
  <si>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</si>
  <si>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</si>
  <si>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</si>
  <si>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</si>
  <si>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</si>
  <si>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</si>
  <si>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</si>
  <si>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</si>
  <si>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</si>
  <si>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</si>
  <si>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</si>
  <si>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</si>
  <si>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</si>
  <si>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</si>
  <si>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</si>
  <si>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02.02.2017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</si>
</sst>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6170.700000000001</c:v>
                </c:pt>
                <c:pt idx="1">
                  <c:v>5941.1</c:v>
                </c:pt>
                <c:pt idx="2">
                  <c:v>48.5</c:v>
                </c:pt>
                <c:pt idx="3">
                  <c:v>181.10000000000036</c:v>
                </c:pt>
              </c:numCache>
            </c:numRef>
          </c:val>
          <c:shape val="box"/>
        </c:ser>
        <c:shape val="box"/>
        <c:axId val="46370381"/>
        <c:axId val="14680246"/>
      </c:bar3D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39664.3</c:v>
                </c:pt>
                <c:pt idx="1">
                  <c:v>17971.3</c:v>
                </c:pt>
                <c:pt idx="2">
                  <c:v>36966.7</c:v>
                </c:pt>
                <c:pt idx="4">
                  <c:v>1082.8</c:v>
                </c:pt>
                <c:pt idx="5">
                  <c:v>534</c:v>
                </c:pt>
                <c:pt idx="6">
                  <c:v>1047.4</c:v>
                </c:pt>
                <c:pt idx="7">
                  <c:v>33.400000000005775</c:v>
                </c:pt>
              </c:numCache>
            </c:numRef>
          </c:val>
          <c:shape val="box"/>
        </c:ser>
        <c:shape val="box"/>
        <c:axId val="65013351"/>
        <c:axId val="48249248"/>
      </c:bar3D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24373.2</c:v>
                </c:pt>
                <c:pt idx="1">
                  <c:v>16471.199999999997</c:v>
                </c:pt>
                <c:pt idx="2">
                  <c:v>24373.2</c:v>
                </c:pt>
              </c:numCache>
            </c:numRef>
          </c:val>
          <c:shape val="box"/>
        </c:ser>
        <c:shape val="box"/>
        <c:axId val="31590049"/>
        <c:axId val="15874986"/>
      </c:bar3D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3914.2000000000003</c:v>
                </c:pt>
                <c:pt idx="1">
                  <c:v>3576.9</c:v>
                </c:pt>
                <c:pt idx="2">
                  <c:v>6.6000000000000005</c:v>
                </c:pt>
                <c:pt idx="5">
                  <c:v>330.70000000000016</c:v>
                </c:pt>
              </c:numCache>
            </c:numRef>
          </c:val>
          <c:shape val="box"/>
        </c:ser>
        <c:shape val="box"/>
        <c:axId val="8657147"/>
        <c:axId val="10805460"/>
      </c:bar3D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1450.1000000000001</c:v>
                </c:pt>
                <c:pt idx="1">
                  <c:v>1131.1999999999998</c:v>
                </c:pt>
                <c:pt idx="6">
                  <c:v>318.9000000000003</c:v>
                </c:pt>
              </c:numCache>
            </c:numRef>
          </c:val>
          <c:shape val="box"/>
        </c:ser>
        <c:shape val="box"/>
        <c:axId val="30140277"/>
        <c:axId val="2827038"/>
      </c:bar3D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7038"/>
        <c:crosses val="autoZero"/>
        <c:auto val="1"/>
        <c:lblOffset val="100"/>
        <c:tickLblSkip val="2"/>
        <c:noMultiLvlLbl val="0"/>
      </c:catAx>
      <c:valAx>
        <c:axId val="282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25443343"/>
        <c:axId val="27663496"/>
      </c:bar3D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3788.8999999999996</c:v>
                </c:pt>
              </c:numCache>
            </c:numRef>
          </c:val>
          <c:shape val="box"/>
        </c:ser>
        <c:shape val="box"/>
        <c:axId val="47644873"/>
        <c:axId val="26150674"/>
      </c:bar3D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39664.3</c:v>
                </c:pt>
                <c:pt idx="1">
                  <c:v>24373.2</c:v>
                </c:pt>
                <c:pt idx="2">
                  <c:v>3914.2000000000003</c:v>
                </c:pt>
                <c:pt idx="3">
                  <c:v>1450.1000000000001</c:v>
                </c:pt>
                <c:pt idx="4">
                  <c:v>201.9</c:v>
                </c:pt>
                <c:pt idx="5">
                  <c:v>6170.700000000001</c:v>
                </c:pt>
                <c:pt idx="6">
                  <c:v>3788.8999999999996</c:v>
                </c:pt>
              </c:numCache>
            </c:numRef>
          </c:val>
          <c:shape val="box"/>
        </c:ser>
        <c:shape val="box"/>
        <c:axId val="34029475"/>
        <c:axId val="37829820"/>
      </c:bar3D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29532.599999999995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48647.399999999994</c:v>
                </c:pt>
                <c:pt idx="1">
                  <c:v>665.2</c:v>
                </c:pt>
                <c:pt idx="2">
                  <c:v>1082.8</c:v>
                </c:pt>
                <c:pt idx="3">
                  <c:v>1414.3000000000002</c:v>
                </c:pt>
                <c:pt idx="4">
                  <c:v>0</c:v>
                </c:pt>
                <c:pt idx="5">
                  <c:v>51487.3</c:v>
                </c:pt>
              </c:numCache>
            </c:numRef>
          </c:val>
          <c:shape val="box"/>
        </c:ser>
        <c:shape val="box"/>
        <c:axId val="4924061"/>
        <c:axId val="44316550"/>
      </c:bar3DChart>
      <c:catAx>
        <c:axId val="4924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16550"/>
        <c:crosses val="autoZero"/>
        <c:auto val="1"/>
        <c:lblOffset val="100"/>
        <c:tickLblSkip val="1"/>
        <c:noMultiLvlLbl val="0"/>
      </c:catAx>
      <c:valAx>
        <c:axId val="44316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9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3" sqref="C103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121064.5</v>
      </c>
      <c r="C6" s="46">
        <f>625865.1-190.4-316.9+47.1</f>
        <v>625404.8999999999</v>
      </c>
      <c r="D6" s="47">
        <f>13522.8+199.8+351+3.4+1.2+14658+9356.3+1168.4+403.4+43.4</f>
        <v>39707.700000000004</v>
      </c>
      <c r="E6" s="3">
        <f>D6/D150*100</f>
        <v>38.42414155147304</v>
      </c>
      <c r="F6" s="3">
        <f>D6/B6*100</f>
        <v>32.798797335304734</v>
      </c>
      <c r="G6" s="3">
        <f aca="true" t="shared" si="0" ref="G6:G43">D6/C6*100</f>
        <v>6.349118786885106</v>
      </c>
      <c r="H6" s="47">
        <f>B6-D6</f>
        <v>81356.79999999999</v>
      </c>
      <c r="I6" s="47">
        <f aca="true" t="shared" si="1" ref="I6:I43">C6-D6</f>
        <v>585697.2</v>
      </c>
    </row>
    <row r="7" spans="1:9" s="37" customFormat="1" ht="18.75">
      <c r="A7" s="104" t="s">
        <v>83</v>
      </c>
      <c r="B7" s="97">
        <v>40594.7</v>
      </c>
      <c r="C7" s="94">
        <f>243287.4+47.1</f>
        <v>243334.5</v>
      </c>
      <c r="D7" s="105">
        <f>6699.4+11261.7+10.2</f>
        <v>17971.3</v>
      </c>
      <c r="E7" s="95">
        <f>D7/D6*100</f>
        <v>45.25897999632312</v>
      </c>
      <c r="F7" s="95">
        <f>D7/B7*100</f>
        <v>44.27006481141627</v>
      </c>
      <c r="G7" s="95">
        <f>D7/C7*100</f>
        <v>7.385430343827118</v>
      </c>
      <c r="H7" s="105">
        <f>B7-D7</f>
        <v>22623.399999999998</v>
      </c>
      <c r="I7" s="105">
        <f t="shared" si="1"/>
        <v>225363.2</v>
      </c>
    </row>
    <row r="8" spans="1:9" ht="18">
      <c r="A8" s="23" t="s">
        <v>3</v>
      </c>
      <c r="B8" s="42">
        <v>82016.2</v>
      </c>
      <c r="C8" s="43">
        <f>487771.7+47.1</f>
        <v>487818.8</v>
      </c>
      <c r="D8" s="44">
        <f>12945+14658+9353.4+10.2+0.1</f>
        <v>36966.7</v>
      </c>
      <c r="E8" s="1">
        <f>D8/D6*100</f>
        <v>93.0970567421432</v>
      </c>
      <c r="F8" s="1">
        <f>D8/B8*100</f>
        <v>45.07243690880582</v>
      </c>
      <c r="G8" s="1">
        <f t="shared" si="0"/>
        <v>7.577957225100795</v>
      </c>
      <c r="H8" s="44">
        <f>B8-D8</f>
        <v>45049.5</v>
      </c>
      <c r="I8" s="44">
        <f t="shared" si="1"/>
        <v>450852.1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</f>
        <v>1126.2</v>
      </c>
      <c r="E10" s="1">
        <f>D10/D6*100</f>
        <v>2.836225719444843</v>
      </c>
      <c r="F10" s="1">
        <f aca="true" t="shared" si="3" ref="F10:F41">D10/B10*100</f>
        <v>21.14969295198032</v>
      </c>
      <c r="G10" s="1">
        <f t="shared" si="0"/>
        <v>4.101014147078637</v>
      </c>
      <c r="H10" s="44">
        <f t="shared" si="2"/>
        <v>4198.7</v>
      </c>
      <c r="I10" s="44">
        <f t="shared" si="1"/>
        <v>26335.3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</f>
        <v>534</v>
      </c>
      <c r="E11" s="1">
        <f>D11/D6*100</f>
        <v>1.3448273256824241</v>
      </c>
      <c r="F11" s="1">
        <f t="shared" si="3"/>
        <v>1.7954226808283154</v>
      </c>
      <c r="G11" s="1">
        <f t="shared" si="0"/>
        <v>0.6600700860934111</v>
      </c>
      <c r="H11" s="44">
        <f t="shared" si="2"/>
        <v>29208.3</v>
      </c>
      <c r="I11" s="44">
        <f t="shared" si="1"/>
        <v>80366.5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</f>
        <v>1047.4</v>
      </c>
      <c r="E12" s="1">
        <f>D12/D6*100</f>
        <v>2.637775544793579</v>
      </c>
      <c r="F12" s="1">
        <f t="shared" si="3"/>
        <v>40.62051580376188</v>
      </c>
      <c r="G12" s="1">
        <f t="shared" si="0"/>
        <v>7.457245788656786</v>
      </c>
      <c r="H12" s="44">
        <f t="shared" si="2"/>
        <v>1531.1</v>
      </c>
      <c r="I12" s="44">
        <f t="shared" si="1"/>
        <v>12998</v>
      </c>
    </row>
    <row r="13" spans="1:9" ht="18.75" thickBot="1">
      <c r="A13" s="23" t="s">
        <v>28</v>
      </c>
      <c r="B13" s="43">
        <f>B6-B8-B9-B10-B11-B12</f>
        <v>1397.1000000000022</v>
      </c>
      <c r="C13" s="43">
        <f>C6-C8-C9-C10-C11-C12</f>
        <v>15086.199999999919</v>
      </c>
      <c r="D13" s="43">
        <f>D6-D8-D9-D10-D11-D12</f>
        <v>33.40000000000714</v>
      </c>
      <c r="E13" s="1">
        <f>D13/D6*100</f>
        <v>0.08411466793595987</v>
      </c>
      <c r="F13" s="1">
        <f t="shared" si="3"/>
        <v>2.390666380359823</v>
      </c>
      <c r="G13" s="1">
        <f t="shared" si="0"/>
        <v>0.22139438692319685</v>
      </c>
      <c r="H13" s="44">
        <f t="shared" si="2"/>
        <v>1363.699999999995</v>
      </c>
      <c r="I13" s="44">
        <f t="shared" si="1"/>
        <v>15052.799999999912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65601.9</v>
      </c>
      <c r="C18" s="46">
        <v>329127.1</v>
      </c>
      <c r="D18" s="47">
        <f>7750.2+16091.8+509.8+21.4</f>
        <v>24373.2</v>
      </c>
      <c r="E18" s="3">
        <f>D18/D150*100</f>
        <v>23.585331985039748</v>
      </c>
      <c r="F18" s="3">
        <f>D18/B18*100</f>
        <v>37.15319220937199</v>
      </c>
      <c r="G18" s="3">
        <f t="shared" si="0"/>
        <v>7.405406604317907</v>
      </c>
      <c r="H18" s="47">
        <f>B18-D18</f>
        <v>41228.7</v>
      </c>
      <c r="I18" s="47">
        <f t="shared" si="1"/>
        <v>304753.89999999997</v>
      </c>
    </row>
    <row r="19" spans="1:9" s="37" customFormat="1" ht="18.75">
      <c r="A19" s="104" t="s">
        <v>84</v>
      </c>
      <c r="B19" s="97">
        <v>39708.5</v>
      </c>
      <c r="C19" s="94">
        <v>238249.5</v>
      </c>
      <c r="D19" s="105">
        <f>7750.2+9045.4-324.4</f>
        <v>16471.199999999997</v>
      </c>
      <c r="E19" s="95">
        <f>D19/D18*100</f>
        <v>67.57914430604104</v>
      </c>
      <c r="F19" s="95">
        <f t="shared" si="3"/>
        <v>41.48028759585479</v>
      </c>
      <c r="G19" s="95">
        <f t="shared" si="0"/>
        <v>6.913424792077212</v>
      </c>
      <c r="H19" s="105">
        <f t="shared" si="2"/>
        <v>23237.300000000003</v>
      </c>
      <c r="I19" s="105">
        <f t="shared" si="1"/>
        <v>221778.3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65601.9</v>
      </c>
      <c r="C25" s="43">
        <f>C18</f>
        <v>329127.1</v>
      </c>
      <c r="D25" s="43">
        <f>D18</f>
        <v>24373.2</v>
      </c>
      <c r="E25" s="1">
        <f>D25/D18*100</f>
        <v>100</v>
      </c>
      <c r="F25" s="1">
        <f t="shared" si="3"/>
        <v>37.15319220937199</v>
      </c>
      <c r="G25" s="1">
        <f t="shared" si="0"/>
        <v>7.405406604317907</v>
      </c>
      <c r="H25" s="44">
        <f t="shared" si="2"/>
        <v>41228.7</v>
      </c>
      <c r="I25" s="44">
        <f t="shared" si="1"/>
        <v>304753.89999999997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</f>
        <v>3914.2000000000003</v>
      </c>
      <c r="E33" s="3">
        <f>D33/D150*100</f>
        <v>3.787672790435502</v>
      </c>
      <c r="F33" s="3">
        <f>D33/B33*100</f>
        <v>39.6390739878071</v>
      </c>
      <c r="G33" s="3">
        <f t="shared" si="0"/>
        <v>5.815762377179128</v>
      </c>
      <c r="H33" s="47">
        <f t="shared" si="2"/>
        <v>5960.4</v>
      </c>
      <c r="I33" s="47">
        <f t="shared" si="1"/>
        <v>63389.100000000006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</f>
        <v>3576.9</v>
      </c>
      <c r="E34" s="1">
        <f>D34/D33*100</f>
        <v>91.38265801440907</v>
      </c>
      <c r="F34" s="1">
        <f t="shared" si="3"/>
        <v>48.55300665128275</v>
      </c>
      <c r="G34" s="1">
        <f t="shared" si="0"/>
        <v>6.440698719206855</v>
      </c>
      <c r="H34" s="44">
        <f t="shared" si="2"/>
        <v>3790.1</v>
      </c>
      <c r="I34" s="44">
        <f t="shared" si="1"/>
        <v>51959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</f>
        <v>6.6000000000000005</v>
      </c>
      <c r="E36" s="1">
        <f>D36/D33*100</f>
        <v>0.1686168310254969</v>
      </c>
      <c r="F36" s="1">
        <f t="shared" si="3"/>
        <v>0.8053691275167786</v>
      </c>
      <c r="G36" s="1">
        <f t="shared" si="0"/>
        <v>0.22408583166400706</v>
      </c>
      <c r="H36" s="44">
        <f t="shared" si="2"/>
        <v>812.9</v>
      </c>
      <c r="I36" s="44">
        <f t="shared" si="1"/>
        <v>2938.7000000000003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10.2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330.70000000000016</v>
      </c>
      <c r="E39" s="1">
        <f>D39/D33*100</f>
        <v>8.448725154565432</v>
      </c>
      <c r="F39" s="1">
        <f t="shared" si="3"/>
        <v>20.885436402677787</v>
      </c>
      <c r="G39" s="1">
        <f t="shared" si="0"/>
        <v>4.193932937655355</v>
      </c>
      <c r="H39" s="44">
        <f>B39-D39</f>
        <v>1252.7000000000003</v>
      </c>
      <c r="I39" s="44">
        <f t="shared" si="1"/>
        <v>7554.500000000002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</f>
        <v>51.1</v>
      </c>
      <c r="E43" s="3">
        <f>D43/D150*100</f>
        <v>0.04944818343243936</v>
      </c>
      <c r="F43" s="3">
        <f>D43/B43*100</f>
        <v>16.776099803020355</v>
      </c>
      <c r="G43" s="3">
        <f t="shared" si="0"/>
        <v>3.2997546170734857</v>
      </c>
      <c r="H43" s="47">
        <f t="shared" si="2"/>
        <v>253.50000000000003</v>
      </c>
      <c r="I43" s="47">
        <f t="shared" si="1"/>
        <v>1497.5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</f>
        <v>717.5</v>
      </c>
      <c r="E45" s="3">
        <f>D45/D150*100</f>
        <v>0.6943066851815116</v>
      </c>
      <c r="F45" s="3">
        <f>D45/B45*100</f>
        <v>35.33264391589107</v>
      </c>
      <c r="G45" s="3">
        <f aca="true" t="shared" si="4" ref="G45:G76">D45/C45*100</f>
        <v>6.0866983372921615</v>
      </c>
      <c r="H45" s="47">
        <f>B45-D45</f>
        <v>1313.2</v>
      </c>
      <c r="I45" s="47">
        <f aca="true" t="shared" si="5" ref="I45:I77">C45-D45</f>
        <v>11070.5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</f>
        <v>704.9000000000001</v>
      </c>
      <c r="E46" s="1">
        <f>D46/D45*100</f>
        <v>98.2439024390244</v>
      </c>
      <c r="F46" s="1">
        <f aca="true" t="shared" si="6" ref="F46:F74">D46/B46*100</f>
        <v>42.392350252586006</v>
      </c>
      <c r="G46" s="1">
        <f t="shared" si="4"/>
        <v>6.694397751123014</v>
      </c>
      <c r="H46" s="44">
        <f aca="true" t="shared" si="7" ref="H46:H74">B46-D46</f>
        <v>957.8999999999999</v>
      </c>
      <c r="I46" s="44">
        <f t="shared" si="5"/>
        <v>9824.800000000001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/>
      <c r="E48" s="1">
        <f>D48/D45*100</f>
        <v>0</v>
      </c>
      <c r="F48" s="1">
        <f t="shared" si="6"/>
        <v>0</v>
      </c>
      <c r="G48" s="1">
        <f t="shared" si="4"/>
        <v>0</v>
      </c>
      <c r="H48" s="44">
        <f t="shared" si="7"/>
        <v>8.2</v>
      </c>
      <c r="I48" s="44">
        <f t="shared" si="5"/>
        <v>73.4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</f>
        <v>6.6</v>
      </c>
      <c r="E49" s="1">
        <f>D49/D45*100</f>
        <v>0.9198606271777003</v>
      </c>
      <c r="F49" s="1">
        <f t="shared" si="6"/>
        <v>2.0813623462630084</v>
      </c>
      <c r="G49" s="1">
        <f t="shared" si="4"/>
        <v>0.7629175817824528</v>
      </c>
      <c r="H49" s="44">
        <f t="shared" si="7"/>
        <v>310.5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5.999999999999909</v>
      </c>
      <c r="E50" s="1">
        <f>D50/D45*100</f>
        <v>0.8362369337978968</v>
      </c>
      <c r="F50" s="1">
        <f t="shared" si="6"/>
        <v>14.251781472683847</v>
      </c>
      <c r="G50" s="1">
        <f t="shared" si="4"/>
        <v>1.8844221105527394</v>
      </c>
      <c r="H50" s="44">
        <f t="shared" si="7"/>
        <v>36.10000000000016</v>
      </c>
      <c r="I50" s="44">
        <f t="shared" si="5"/>
        <v>312.3999999999994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</f>
        <v>1450.1000000000001</v>
      </c>
      <c r="E51" s="3">
        <f>D51/D150*100</f>
        <v>1.403225260183568</v>
      </c>
      <c r="F51" s="3">
        <f>D51/B51*100</f>
        <v>36.47224527779874</v>
      </c>
      <c r="G51" s="3">
        <f t="shared" si="4"/>
        <v>6.155263236086881</v>
      </c>
      <c r="H51" s="47">
        <f>B51-D51</f>
        <v>2525.8</v>
      </c>
      <c r="I51" s="47">
        <f t="shared" si="5"/>
        <v>22108.600000000002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</f>
        <v>1131.1999999999998</v>
      </c>
      <c r="E52" s="1">
        <f>D52/D51*100</f>
        <v>78.00841321288186</v>
      </c>
      <c r="F52" s="1">
        <f t="shared" si="6"/>
        <v>47.37018425460636</v>
      </c>
      <c r="G52" s="1">
        <f t="shared" si="4"/>
        <v>6.987115344229082</v>
      </c>
      <c r="H52" s="44">
        <f t="shared" si="7"/>
        <v>1256.8000000000002</v>
      </c>
      <c r="I52" s="44">
        <f t="shared" si="5"/>
        <v>15058.599999999999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125.5</v>
      </c>
      <c r="I54" s="44">
        <f t="shared" si="5"/>
        <v>810.2</v>
      </c>
    </row>
    <row r="55" spans="1:9" ht="18">
      <c r="A55" s="23" t="s">
        <v>0</v>
      </c>
      <c r="B55" s="42">
        <v>326.8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326.8</v>
      </c>
      <c r="I55" s="44">
        <f t="shared" si="5"/>
        <v>1048.5</v>
      </c>
    </row>
    <row r="56" spans="1:9" ht="18">
      <c r="A56" s="23" t="s">
        <v>14</v>
      </c>
      <c r="B56" s="42">
        <v>86.5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86.5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318.9000000000003</v>
      </c>
      <c r="E57" s="1">
        <f>D57/D51*100</f>
        <v>21.991586787118152</v>
      </c>
      <c r="F57" s="1">
        <f t="shared" si="6"/>
        <v>30.397483557334887</v>
      </c>
      <c r="G57" s="1">
        <f t="shared" si="4"/>
        <v>6.405801177108655</v>
      </c>
      <c r="H57" s="44">
        <f>B57-D57</f>
        <v>730.1999999999998</v>
      </c>
      <c r="I57" s="44">
        <f>C57-D57</f>
        <v>4659.4000000000015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630</v>
      </c>
      <c r="C59" s="46">
        <v>7844.6</v>
      </c>
      <c r="D59" s="47">
        <f>55.6+0.2+146.1</f>
        <v>201.9</v>
      </c>
      <c r="E59" s="3">
        <f>D59/D150*100</f>
        <v>0.19537354667337586</v>
      </c>
      <c r="F59" s="3">
        <f>D59/B59*100</f>
        <v>32.047619047619044</v>
      </c>
      <c r="G59" s="3">
        <f t="shared" si="4"/>
        <v>2.573744996558142</v>
      </c>
      <c r="H59" s="47">
        <f>B59-D59</f>
        <v>428.1</v>
      </c>
      <c r="I59" s="47">
        <f t="shared" si="5"/>
        <v>7642.700000000001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</f>
        <v>201.7</v>
      </c>
      <c r="E60" s="1">
        <f>D60/D59*100</f>
        <v>99.90094105993064</v>
      </c>
      <c r="F60" s="1">
        <f t="shared" si="6"/>
        <v>42.84197111299915</v>
      </c>
      <c r="G60" s="1">
        <f t="shared" si="4"/>
        <v>6.954452987621969</v>
      </c>
      <c r="H60" s="44">
        <f t="shared" si="7"/>
        <v>269.1</v>
      </c>
      <c r="I60" s="44">
        <f t="shared" si="5"/>
        <v>2698.6000000000004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154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5.199999999999989</v>
      </c>
      <c r="C64" s="43">
        <f>C59-C60-C62-C63-C61</f>
        <v>448.30000000000007</v>
      </c>
      <c r="D64" s="43">
        <f>D59-D60-D62-D63-D61</f>
        <v>0.20000000000001705</v>
      </c>
      <c r="E64" s="1">
        <f>D64/D59*100</f>
        <v>0.0990589400693497</v>
      </c>
      <c r="F64" s="1">
        <f t="shared" si="6"/>
        <v>3.8461538461541824</v>
      </c>
      <c r="G64" s="1">
        <f t="shared" si="4"/>
        <v>0.04461298237787576</v>
      </c>
      <c r="H64" s="44">
        <f t="shared" si="7"/>
        <v>4.999999999999972</v>
      </c>
      <c r="I64" s="44">
        <f t="shared" si="5"/>
        <v>448.1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169.70000000000002</v>
      </c>
      <c r="I69" s="47">
        <f t="shared" si="5"/>
        <v>477.7</v>
      </c>
    </row>
    <row r="70" spans="1:9" ht="18">
      <c r="A70" s="23" t="s">
        <v>8</v>
      </c>
      <c r="B70" s="42">
        <v>137.8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137.8</v>
      </c>
      <c r="I70" s="44">
        <f t="shared" si="5"/>
        <v>203.8</v>
      </c>
    </row>
    <row r="71" spans="1:9" ht="18.75" thickBot="1">
      <c r="A71" s="23" t="s">
        <v>9</v>
      </c>
      <c r="B71" s="42">
        <v>31.9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31.9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</f>
        <v>6170.700000000001</v>
      </c>
      <c r="E90" s="3">
        <f>D90/D150*100</f>
        <v>5.971231027525511</v>
      </c>
      <c r="F90" s="3">
        <f aca="true" t="shared" si="10" ref="F90:F96">D90/B90*100</f>
        <v>22.389814334386784</v>
      </c>
      <c r="G90" s="3">
        <f t="shared" si="8"/>
        <v>3.906495315269689</v>
      </c>
      <c r="H90" s="47">
        <f aca="true" t="shared" si="11" ref="H90:H96">B90-D90</f>
        <v>21389.6</v>
      </c>
      <c r="I90" s="47">
        <f t="shared" si="9"/>
        <v>151789.3</v>
      </c>
    </row>
    <row r="91" spans="1:9" ht="18">
      <c r="A91" s="23" t="s">
        <v>3</v>
      </c>
      <c r="B91" s="42">
        <v>25301.7</v>
      </c>
      <c r="C91" s="43">
        <v>148246.2</v>
      </c>
      <c r="D91" s="44">
        <f>1016.5+861.2+216.8+0.1+15.6+1633.8+1584.8+610.3+2</f>
        <v>5941.1</v>
      </c>
      <c r="E91" s="1">
        <f>D91/D90*100</f>
        <v>96.27919036738133</v>
      </c>
      <c r="F91" s="1">
        <f t="shared" si="10"/>
        <v>23.481030918871067</v>
      </c>
      <c r="G91" s="1">
        <f t="shared" si="8"/>
        <v>4.007590076507863</v>
      </c>
      <c r="H91" s="44">
        <f t="shared" si="11"/>
        <v>19360.6</v>
      </c>
      <c r="I91" s="44">
        <f t="shared" si="9"/>
        <v>142305.1</v>
      </c>
    </row>
    <row r="92" spans="1:9" ht="18">
      <c r="A92" s="23" t="s">
        <v>26</v>
      </c>
      <c r="B92" s="42">
        <v>811.7</v>
      </c>
      <c r="C92" s="43">
        <v>2620.6</v>
      </c>
      <c r="D92" s="44">
        <f>48.5</f>
        <v>48.5</v>
      </c>
      <c r="E92" s="1">
        <f>D92/D90*100</f>
        <v>0.7859724180400925</v>
      </c>
      <c r="F92" s="1">
        <f t="shared" si="10"/>
        <v>5.975113958358999</v>
      </c>
      <c r="G92" s="1">
        <f t="shared" si="8"/>
        <v>1.850721208883462</v>
      </c>
      <c r="H92" s="44">
        <f t="shared" si="11"/>
        <v>763.2</v>
      </c>
      <c r="I92" s="44">
        <f t="shared" si="9"/>
        <v>2572.1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1446.8999999999985</v>
      </c>
      <c r="C94" s="43">
        <f>C90-C91-C92-C93</f>
        <v>7093.199999999988</v>
      </c>
      <c r="D94" s="43">
        <f>D90-D91-D92-D93</f>
        <v>181.10000000000036</v>
      </c>
      <c r="E94" s="1">
        <f>D94/D90*100</f>
        <v>2.9348372145785784</v>
      </c>
      <c r="F94" s="1">
        <f t="shared" si="10"/>
        <v>12.516414403206893</v>
      </c>
      <c r="G94" s="1">
        <f>D94/C94*100</f>
        <v>2.5531494952912746</v>
      </c>
      <c r="H94" s="44">
        <f t="shared" si="11"/>
        <v>1265.7999999999981</v>
      </c>
      <c r="I94" s="44">
        <f>C94-D94</f>
        <v>6912.099999999988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</f>
        <v>3788.8999999999996</v>
      </c>
      <c r="E95" s="107">
        <f>D95/D150*100</f>
        <v>3.6664231351696572</v>
      </c>
      <c r="F95" s="110">
        <f t="shared" si="10"/>
        <v>34.86835445367789</v>
      </c>
      <c r="G95" s="106">
        <f>D95/C95*100</f>
        <v>6.3274354756556805</v>
      </c>
      <c r="H95" s="112">
        <f t="shared" si="11"/>
        <v>7077.4</v>
      </c>
      <c r="I95" s="122">
        <f>C95-D95</f>
        <v>56091.6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</f>
        <v>69.1</v>
      </c>
      <c r="E96" s="117">
        <f>D96/D95*100</f>
        <v>1.8237483174536144</v>
      </c>
      <c r="F96" s="118">
        <f t="shared" si="10"/>
        <v>3.261126055972438</v>
      </c>
      <c r="G96" s="119">
        <f>D96/C96*100</f>
        <v>0.6481993940133016</v>
      </c>
      <c r="H96" s="123">
        <f t="shared" si="11"/>
        <v>2049.8</v>
      </c>
      <c r="I96" s="124">
        <f>C96-D96</f>
        <v>10591.199999999999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</f>
        <v>412.09999999999997</v>
      </c>
      <c r="E102" s="19">
        <f>D102/D150*100</f>
        <v>0.3987787943739386</v>
      </c>
      <c r="F102" s="19">
        <f>D102/B102*100</f>
        <v>18.338376646493415</v>
      </c>
      <c r="G102" s="19">
        <f aca="true" t="shared" si="12" ref="G102:G148">D102/C102*100</f>
        <v>3.2573985076514473</v>
      </c>
      <c r="H102" s="79">
        <f aca="true" t="shared" si="13" ref="H102:H107">B102-D102</f>
        <v>1835.1</v>
      </c>
      <c r="I102" s="79">
        <f aca="true" t="shared" si="14" ref="I102:I148">C102-D102</f>
        <v>12239.1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</f>
        <v>360.5</v>
      </c>
      <c r="E104" s="1">
        <f>D104/D102*100</f>
        <v>87.47876728949285</v>
      </c>
      <c r="F104" s="1">
        <f aca="true" t="shared" si="15" ref="F104:F148">D104/B104*100</f>
        <v>18.770175986670836</v>
      </c>
      <c r="G104" s="1">
        <f t="shared" si="12"/>
        <v>3.4754357550516737</v>
      </c>
      <c r="H104" s="44">
        <f t="shared" si="13"/>
        <v>1560.1</v>
      </c>
      <c r="I104" s="44">
        <f t="shared" si="14"/>
        <v>10012.3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51.599999999999966</v>
      </c>
      <c r="E106" s="84">
        <f>D106/D102*100</f>
        <v>12.521232710507151</v>
      </c>
      <c r="F106" s="84">
        <f t="shared" si="15"/>
        <v>15.799142682180031</v>
      </c>
      <c r="G106" s="84">
        <f t="shared" si="12"/>
        <v>2.5553409597385204</v>
      </c>
      <c r="H106" s="124">
        <f>B106-D106</f>
        <v>274.99999999999994</v>
      </c>
      <c r="I106" s="124">
        <f t="shared" si="14"/>
        <v>1967.7000000000012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52472.39999999999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22553.09999999999</v>
      </c>
      <c r="E107" s="82">
        <f>D107/D150*100</f>
        <v>21.8240670405117</v>
      </c>
      <c r="F107" s="82">
        <f>D107/B107*100</f>
        <v>42.980881377638525</v>
      </c>
      <c r="G107" s="82">
        <f t="shared" si="12"/>
        <v>4.2439273607246975</v>
      </c>
      <c r="H107" s="81">
        <f t="shared" si="13"/>
        <v>29919.299999999996</v>
      </c>
      <c r="I107" s="81">
        <f t="shared" si="14"/>
        <v>508867.4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</f>
        <v>15.8</v>
      </c>
      <c r="E108" s="6">
        <f>D108/D107*100</f>
        <v>0.07005688796662103</v>
      </c>
      <c r="F108" s="6">
        <f t="shared" si="15"/>
        <v>1.5953150242326335</v>
      </c>
      <c r="G108" s="6">
        <f t="shared" si="12"/>
        <v>0.38577986131458153</v>
      </c>
      <c r="H108" s="61">
        <f aca="true" t="shared" si="16" ref="H108:H148">B108-D108</f>
        <v>974.6</v>
      </c>
      <c r="I108" s="61">
        <f t="shared" si="14"/>
        <v>4079.7999999999997</v>
      </c>
    </row>
    <row r="109" spans="1:9" ht="18">
      <c r="A109" s="23" t="s">
        <v>26</v>
      </c>
      <c r="B109" s="74">
        <v>716.9</v>
      </c>
      <c r="C109" s="44">
        <v>2633.8</v>
      </c>
      <c r="D109" s="75"/>
      <c r="E109" s="1">
        <f>D109/D108*100</f>
        <v>0</v>
      </c>
      <c r="F109" s="1">
        <f t="shared" si="15"/>
        <v>0</v>
      </c>
      <c r="G109" s="1">
        <f t="shared" si="12"/>
        <v>0</v>
      </c>
      <c r="H109" s="44">
        <f t="shared" si="16"/>
        <v>716.9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</f>
        <v>186.4</v>
      </c>
      <c r="E114" s="6">
        <f>D114/D107*100</f>
        <v>0.8264939187960861</v>
      </c>
      <c r="F114" s="6">
        <f t="shared" si="15"/>
        <v>33.51312477526069</v>
      </c>
      <c r="G114" s="6">
        <f t="shared" si="12"/>
        <v>6.393633806681759</v>
      </c>
      <c r="H114" s="61">
        <f t="shared" si="16"/>
        <v>369.80000000000007</v>
      </c>
      <c r="I114" s="61">
        <f t="shared" si="14"/>
        <v>2729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</f>
        <v>44</v>
      </c>
      <c r="E118" s="6">
        <f>D118/D107*100</f>
        <v>0.1950951310462864</v>
      </c>
      <c r="F118" s="6">
        <f t="shared" si="15"/>
        <v>48.67256637168141</v>
      </c>
      <c r="G118" s="6">
        <f t="shared" si="12"/>
        <v>10.406811731315042</v>
      </c>
      <c r="H118" s="61">
        <f t="shared" si="16"/>
        <v>46.400000000000006</v>
      </c>
      <c r="I118" s="61">
        <f t="shared" si="14"/>
        <v>378.8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88.63636363636364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6960.2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v>6.5</v>
      </c>
      <c r="E128" s="17">
        <f>D128/D107*100</f>
        <v>0.028820871631837764</v>
      </c>
      <c r="F128" s="6">
        <f t="shared" si="15"/>
        <v>1.660705160960654</v>
      </c>
      <c r="G128" s="6">
        <f t="shared" si="12"/>
        <v>0.5186308146493258</v>
      </c>
      <c r="H128" s="61">
        <f t="shared" si="16"/>
        <v>384.9</v>
      </c>
      <c r="I128" s="61">
        <f t="shared" si="14"/>
        <v>1246.8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98.46153846153847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106.1</v>
      </c>
      <c r="I136" s="61">
        <f t="shared" si="14"/>
        <v>381.2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</f>
        <v>86.30000000000001</v>
      </c>
      <c r="E138" s="17">
        <f>D138/D107*100</f>
        <v>0.3826524956657845</v>
      </c>
      <c r="F138" s="6">
        <f t="shared" si="15"/>
        <v>36.39814424293547</v>
      </c>
      <c r="G138" s="6">
        <f t="shared" si="12"/>
        <v>6.175754973522256</v>
      </c>
      <c r="H138" s="61">
        <f t="shared" si="16"/>
        <v>150.79999999999998</v>
      </c>
      <c r="I138" s="61">
        <f t="shared" si="14"/>
        <v>1311.1000000000001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</f>
        <v>85.9</v>
      </c>
      <c r="E139" s="1">
        <f>D139/D138*100</f>
        <v>99.53650057937426</v>
      </c>
      <c r="F139" s="1">
        <f aca="true" t="shared" si="17" ref="F139:F147">D139/B139*100</f>
        <v>50.292740046838404</v>
      </c>
      <c r="G139" s="1">
        <f t="shared" si="12"/>
        <v>8.077103902209686</v>
      </c>
      <c r="H139" s="44">
        <f t="shared" si="16"/>
        <v>84.9</v>
      </c>
      <c r="I139" s="44">
        <f t="shared" si="14"/>
        <v>977.6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0.4634994206257242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v>11200.8</v>
      </c>
      <c r="C143" s="53">
        <v>67967</v>
      </c>
      <c r="D143" s="76">
        <f>2189.1+2579.7+68.9+525.7</f>
        <v>5363.399999999999</v>
      </c>
      <c r="E143" s="17">
        <f>D143/D107*100</f>
        <v>23.781209678492097</v>
      </c>
      <c r="F143" s="99">
        <f t="shared" si="17"/>
        <v>47.88407970859224</v>
      </c>
      <c r="G143" s="6">
        <f t="shared" si="12"/>
        <v>7.891182485618018</v>
      </c>
      <c r="H143" s="61">
        <f t="shared" si="16"/>
        <v>5837.400000000001</v>
      </c>
      <c r="I143" s="61">
        <f t="shared" si="14"/>
        <v>62603.6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2031.4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24393.6</v>
      </c>
      <c r="C147" s="53">
        <v>376354.8</v>
      </c>
      <c r="D147" s="76">
        <f>4905.7+9487.9</f>
        <v>14393.599999999999</v>
      </c>
      <c r="E147" s="17">
        <f>D147/D107*100</f>
        <v>63.82093814154154</v>
      </c>
      <c r="F147" s="6">
        <f t="shared" si="17"/>
        <v>59.00564082382264</v>
      </c>
      <c r="G147" s="6">
        <f t="shared" si="12"/>
        <v>3.8244762654814015</v>
      </c>
      <c r="H147" s="61">
        <f t="shared" si="16"/>
        <v>10000</v>
      </c>
      <c r="I147" s="61">
        <f t="shared" si="14"/>
        <v>361961.2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</f>
        <v>2457.1</v>
      </c>
      <c r="E148" s="17">
        <f>D148/D107*100</f>
        <v>10.894732874859779</v>
      </c>
      <c r="F148" s="6">
        <f t="shared" si="15"/>
        <v>50</v>
      </c>
      <c r="G148" s="6">
        <f t="shared" si="12"/>
        <v>8.333333333333332</v>
      </c>
      <c r="H148" s="61">
        <f t="shared" si="16"/>
        <v>2457.1</v>
      </c>
      <c r="I148" s="61">
        <f t="shared" si="14"/>
        <v>27028.100000000002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56860.599999999984</v>
      </c>
      <c r="C149" s="77">
        <f>C43+C69+C72+C77+C79+C87+C102+C107+C100+C84+C98</f>
        <v>556098</v>
      </c>
      <c r="D149" s="53">
        <f>D43+D69+D72+D77+D79+D87+D102+D107+D100+D84+D98</f>
        <v>23016.299999999992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298464.8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103340.5</v>
      </c>
      <c r="E150" s="31">
        <v>100</v>
      </c>
      <c r="F150" s="3">
        <f>D150/B150*100</f>
        <v>34.624015964361625</v>
      </c>
      <c r="G150" s="3">
        <f aca="true" t="shared" si="18" ref="G150:G156">D150/C150*100</f>
        <v>5.619492180683581</v>
      </c>
      <c r="H150" s="47">
        <f aca="true" t="shared" si="19" ref="H150:H156">B150-D150</f>
        <v>195124.3</v>
      </c>
      <c r="I150" s="47">
        <f aca="true" t="shared" si="20" ref="I150:I156">C150-D150</f>
        <v>1735624.5999999999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119455.40000000001</v>
      </c>
      <c r="C151" s="60">
        <f>C8+C20+C34+C52+C60+C91+C115+C119+C46+C139+C131+C103</f>
        <v>722894.7</v>
      </c>
      <c r="D151" s="60">
        <f>D8+D20+D34+D52+D60+D91+D115+D119+D46+D139+D131+D103</f>
        <v>48647.399999999994</v>
      </c>
      <c r="E151" s="6">
        <f>D151/D150*100</f>
        <v>47.074864162646776</v>
      </c>
      <c r="F151" s="6">
        <f aca="true" t="shared" si="21" ref="F151:F156">D151/B151*100</f>
        <v>40.724320541390334</v>
      </c>
      <c r="G151" s="6">
        <f t="shared" si="18"/>
        <v>6.7295278274968675</v>
      </c>
      <c r="H151" s="61">
        <f t="shared" si="19"/>
        <v>70808.00000000001</v>
      </c>
      <c r="I151" s="72">
        <f t="shared" si="20"/>
        <v>674247.2999999999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665.2</v>
      </c>
      <c r="E152" s="6">
        <f>D152/D150*100</f>
        <v>0.6436972919620091</v>
      </c>
      <c r="F152" s="6">
        <f t="shared" si="21"/>
        <v>1.8947464366689835</v>
      </c>
      <c r="G152" s="6">
        <f t="shared" si="18"/>
        <v>0.6491687770507321</v>
      </c>
      <c r="H152" s="61">
        <f t="shared" si="19"/>
        <v>34442.4</v>
      </c>
      <c r="I152" s="72">
        <f t="shared" si="20"/>
        <v>101804.30000000003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1126.2</v>
      </c>
      <c r="E153" s="6">
        <f>D153/D150*100</f>
        <v>1.0897953851587714</v>
      </c>
      <c r="F153" s="6">
        <f t="shared" si="21"/>
        <v>20.63166379657788</v>
      </c>
      <c r="G153" s="6">
        <f t="shared" si="18"/>
        <v>3.926477048483031</v>
      </c>
      <c r="H153" s="61">
        <f t="shared" si="19"/>
        <v>4332.4</v>
      </c>
      <c r="I153" s="72">
        <f t="shared" si="20"/>
        <v>27556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1414.3000000000002</v>
      </c>
      <c r="E154" s="6">
        <f>D154/D150*100</f>
        <v>1.3685825015361839</v>
      </c>
      <c r="F154" s="6">
        <f t="shared" si="21"/>
        <v>30.10301817717424</v>
      </c>
      <c r="G154" s="6">
        <f t="shared" si="18"/>
        <v>4.846048943620953</v>
      </c>
      <c r="H154" s="61">
        <f t="shared" si="19"/>
        <v>3283.8999999999996</v>
      </c>
      <c r="I154" s="72">
        <f t="shared" si="20"/>
        <v>27770.299999999996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133738.99999999994</v>
      </c>
      <c r="C156" s="78">
        <f>C150-C151-C152-C153-C154-C155</f>
        <v>955547.2</v>
      </c>
      <c r="D156" s="78">
        <f>D150-D151-D152-D153-D154-D155</f>
        <v>51487.40000000001</v>
      </c>
      <c r="E156" s="36">
        <f>D156/D150*100</f>
        <v>49.823060658696264</v>
      </c>
      <c r="F156" s="36">
        <f t="shared" si="21"/>
        <v>38.49841856152658</v>
      </c>
      <c r="G156" s="36">
        <f t="shared" si="18"/>
        <v>5.388263395047362</v>
      </c>
      <c r="H156" s="127">
        <f t="shared" si="19"/>
        <v>82251.59999999993</v>
      </c>
      <c r="I156" s="127">
        <f t="shared" si="20"/>
        <v>904059.7999999999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103340.5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103340.5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2017-01-31T15:28:49Z</cp:lastPrinted>
  <dcterms:created xsi:type="dcterms:W3CDTF">2000-06-20T04:48:00Z</dcterms:created>
  <dcterms:modified xsi:type="dcterms:W3CDTF">2017-02-02T06:01:59Z</dcterms:modified>
  <cp:category/>
  <cp:version/>
  <cp:contentType/>
  <cp:contentStatus/>
</cp:coreProperties>
</file>